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<sst xmlns="http://schemas.openxmlformats.org/spreadsheetml/2006/main" count="68" uniqueCount="44">
  <si>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Intuitive Surgical</t>
  </si>
  <si>
    <t>Frontier Oil</t>
  </si>
  <si>
    <t>Southwestern Energy</t>
  </si>
  <si>
    <t>SanDisk</t>
  </si>
  <si>
    <t>Celgene</t>
  </si>
  <si>
    <t>McDermott International</t>
  </si>
  <si>
    <t>JLG Industries</t>
  </si>
  <si>
    <t>Apple Computer</t>
  </si>
  <si>
    <t>Joy Global</t>
  </si>
  <si>
    <t>Cheniera Energy</t>
  </si>
  <si>
    <t>Cleveland-Cliffs</t>
  </si>
  <si>
    <t>Urban Outfitters</t>
  </si>
  <si>
    <t>Sierra Health Services</t>
  </si>
  <si>
    <t>Chico's FAS</t>
  </si>
  <si>
    <t xml:space="preserve"> </t>
  </si>
  <si>
    <t>1 Rank</t>
  </si>
  <si>
    <t>3 Rank</t>
  </si>
  <si>
    <t>5 Rank</t>
  </si>
  <si>
    <t>10 Rank</t>
  </si>
  <si>
    <t>ISRG</t>
  </si>
  <si>
    <t>FTO</t>
  </si>
  <si>
    <t>SWN</t>
  </si>
  <si>
    <t>SNDK</t>
  </si>
  <si>
    <t>CELG</t>
  </si>
  <si>
    <t>MDR</t>
  </si>
  <si>
    <t>JLG</t>
  </si>
  <si>
    <t>AAPL</t>
  </si>
  <si>
    <t>JOYG</t>
  </si>
  <si>
    <t>LNG</t>
  </si>
  <si>
    <t>CLF</t>
  </si>
  <si>
    <t>URBN</t>
  </si>
  <si>
    <t>SIE</t>
  </si>
  <si>
    <t>CHS</t>
  </si>
  <si>
    <t>High</t>
  </si>
  <si>
    <t>Current</t>
  </si>
  <si>
    <t>Low</t>
  </si>
  <si>
    <t>Div</t>
  </si>
  <si>
    <t>PE</t>
  </si>
  <si>
    <t>Weighted rank</t>
  </si>
  <si>
    <t>Long term</t>
  </si>
  <si>
    <t>Short term</t>
  </si>
  <si>
    <t>Mean</t>
  </si>
  <si>
    <t>Rank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</si>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</sst>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75" zoomScaleNormal="75" workbookViewId="0" topLeftCell="A1">
      <pane xSplit="1" topLeftCell="R1" activePane="topRight" state="frozen"/>
      <selection pane="topLeft" activeCell="A2" sqref="A2"/>
      <selection pane="topRight" activeCell="Y4" sqref="Y4"/>
    </sheetView>
  </sheetViews>
  <sheetFormatPr defaultColWidth="9.140625" defaultRowHeight="12.75"/>
  <cols>
    <col min="1" max="1" width="18.8515625" style="0" customWidth="1"/>
  </cols>
  <sheetData>
    <row r="1" spans="9:30" ht="12.75">
      <c r="I1">
        <v>1</v>
      </c>
      <c r="J1">
        <v>2</v>
      </c>
      <c r="K1">
        <v>3</v>
      </c>
      <c r="L1">
        <v>4</v>
      </c>
      <c r="O1">
        <f>$I$1*25/1</f>
        <v>25</v>
      </c>
      <c r="P1">
        <f>$J$1*25/1</f>
        <v>50</v>
      </c>
      <c r="Q1">
        <f>$K$1*25/1</f>
        <v>75</v>
      </c>
      <c r="R1">
        <f>$L$1*25/1</f>
        <v>100</v>
      </c>
      <c r="S1">
        <f aca="true" t="shared" si="0" ref="S1:S16">SUM(O1:R1)</f>
        <v>250</v>
      </c>
      <c r="V1" t="s">
        <v>39</v>
      </c>
      <c r="W1" t="s">
        <v>40</v>
      </c>
      <c r="X1" t="s">
        <v>41</v>
      </c>
      <c r="Y1" s="2" t="s">
        <v>42</v>
      </c>
      <c r="Z1">
        <f>Z2*25/1</f>
        <v>100</v>
      </c>
      <c r="AA1">
        <f>$AA$2*25/1</f>
        <v>75</v>
      </c>
      <c r="AB1">
        <f>$AB$2*25/1</f>
        <v>50</v>
      </c>
      <c r="AC1">
        <f>$AC$2*25/1</f>
        <v>25</v>
      </c>
      <c r="AD1">
        <f aca="true" t="shared" si="1" ref="AD1:AD16">SUM(Z1:AC1)</f>
        <v>250</v>
      </c>
    </row>
    <row r="2" spans="3:31" ht="12.75">
      <c r="C2" t="s">
        <v>33</v>
      </c>
      <c r="D2" t="s">
        <v>34</v>
      </c>
      <c r="E2" t="s">
        <v>35</v>
      </c>
      <c r="G2" t="s">
        <v>37</v>
      </c>
      <c r="I2" t="s">
        <v>15</v>
      </c>
      <c r="J2" t="s">
        <v>16</v>
      </c>
      <c r="K2" t="s">
        <v>17</v>
      </c>
      <c r="L2" t="s">
        <v>18</v>
      </c>
      <c r="M2" t="s">
        <v>36</v>
      </c>
      <c r="O2">
        <f>$I$1*25/25</f>
        <v>1</v>
      </c>
      <c r="P2">
        <f>$J$1*25/25</f>
        <v>2</v>
      </c>
      <c r="Q2">
        <f>$K$1*25/25</f>
        <v>3</v>
      </c>
      <c r="R2">
        <f>$L$1*25/25</f>
        <v>4</v>
      </c>
      <c r="S2">
        <f t="shared" si="0"/>
        <v>10</v>
      </c>
      <c r="T2" t="s">
        <v>38</v>
      </c>
      <c r="Y2" s="2"/>
      <c r="Z2">
        <v>4</v>
      </c>
      <c r="AA2">
        <v>3</v>
      </c>
      <c r="AB2">
        <v>2</v>
      </c>
      <c r="AC2">
        <v>1</v>
      </c>
      <c r="AD2">
        <f t="shared" si="1"/>
        <v>10</v>
      </c>
      <c r="AE2" t="s">
        <v>38</v>
      </c>
    </row>
    <row r="3" spans="1:32" ht="12.75">
      <c r="A3" t="s">
        <v>0</v>
      </c>
      <c r="B3" t="s">
        <v>19</v>
      </c>
      <c r="C3">
        <v>139</v>
      </c>
      <c r="D3">
        <v>103</v>
      </c>
      <c r="E3">
        <v>40</v>
      </c>
      <c r="F3">
        <f aca="true" t="shared" si="2" ref="F3:F16">1-(D3-E3)/(C3-E3)</f>
        <v>0.36363636363636365</v>
      </c>
      <c r="G3">
        <v>35</v>
      </c>
      <c r="H3">
        <f aca="true" t="shared" si="3" ref="H3:H16">1-10*G3/$G$17</f>
        <v>-0.5418502202643172</v>
      </c>
      <c r="I3">
        <v>2</v>
      </c>
      <c r="J3">
        <v>11</v>
      </c>
      <c r="K3" t="s">
        <v>14</v>
      </c>
      <c r="L3" t="s">
        <v>14</v>
      </c>
      <c r="M3">
        <v>0</v>
      </c>
      <c r="O3">
        <f>IF($I3&lt;&gt;" ",$I$1*25/$I3,0)</f>
        <v>12.5</v>
      </c>
      <c r="P3">
        <f>IF($J3&lt;&gt;" ",$J$1*25/$J3,0)</f>
        <v>4.545454545454546</v>
      </c>
      <c r="Q3">
        <f>IF($K3&lt;&gt;" ",$K$1*25/$K3,0)</f>
        <v>0</v>
      </c>
      <c r="R3">
        <f>IF($L3&lt;&gt;" ",$L$1*25/$L3,0)</f>
        <v>0</v>
      </c>
      <c r="S3">
        <f t="shared" si="0"/>
        <v>17.045454545454547</v>
      </c>
      <c r="T3">
        <f aca="true" t="shared" si="4" ref="T3:T16">10*S3/$S$1</f>
        <v>0.6818181818181819</v>
      </c>
      <c r="U3">
        <f aca="true" t="shared" si="5" ref="U3:U16">F3+H3+M3+T3</f>
        <v>0.5036043251902284</v>
      </c>
      <c r="V3" s="1">
        <f aca="true" t="shared" si="6" ref="V3:V16">U3*10</f>
        <v>5.036043251902283</v>
      </c>
      <c r="W3" s="1">
        <f aca="true" t="shared" si="7" ref="W3:W16">AF3*10</f>
        <v>20.945134160993195</v>
      </c>
      <c r="X3" s="1">
        <f aca="true" t="shared" si="8" ref="X3:X16">(W3+V3)/2</f>
        <v>12.990588706447738</v>
      </c>
      <c r="Y3" s="3">
        <v>6</v>
      </c>
      <c r="Z3">
        <f>IF($I3&lt;&gt;" ",$Z$2*25/$I3,0)</f>
        <v>50</v>
      </c>
      <c r="AA3">
        <f>IF($J3&lt;&gt;" ",$AA$2*25/$J3,0)</f>
        <v>6.818181818181818</v>
      </c>
      <c r="AB3">
        <f>IF($K3&lt;&gt;" ",$AB$2*25/$K3,0)</f>
        <v>0</v>
      </c>
      <c r="AC3">
        <f>IF($L3&lt;&gt;" ",$AC$2*25/$L3,0)</f>
        <v>0</v>
      </c>
      <c r="AD3">
        <f t="shared" si="1"/>
        <v>56.81818181818182</v>
      </c>
      <c r="AE3">
        <f aca="true" t="shared" si="9" ref="AE3:AE16">10*AD3/$S$1</f>
        <v>2.272727272727273</v>
      </c>
      <c r="AF3">
        <f>F3+H3+M3+AE3</f>
        <v>2.0945134160993195</v>
      </c>
    </row>
    <row r="4" spans="1:32" ht="12.75">
      <c r="A4" t="s">
        <v>1</v>
      </c>
      <c r="B4" t="s">
        <v>20</v>
      </c>
      <c r="C4">
        <v>63.72</v>
      </c>
      <c r="D4">
        <v>61.01</v>
      </c>
      <c r="E4">
        <v>19.35</v>
      </c>
      <c r="F4">
        <f t="shared" si="2"/>
        <v>0.061077304485012474</v>
      </c>
      <c r="G4">
        <v>10</v>
      </c>
      <c r="H4">
        <f t="shared" si="3"/>
        <v>0.5594713656387665</v>
      </c>
      <c r="I4">
        <v>3</v>
      </c>
      <c r="J4" t="s">
        <v>14</v>
      </c>
      <c r="K4">
        <v>10</v>
      </c>
      <c r="L4">
        <v>12</v>
      </c>
      <c r="M4">
        <v>0.16</v>
      </c>
      <c r="O4">
        <f aca="true" t="shared" si="10" ref="O4:O16">IF($I4&lt;&gt;" ",$I$1*25/$I4,0)</f>
        <v>8.333333333333334</v>
      </c>
      <c r="P4">
        <f aca="true" t="shared" si="11" ref="P4:P16">IF($J4&lt;&gt;" ",$J$1*25/$J4,0)</f>
        <v>0</v>
      </c>
      <c r="Q4">
        <f aca="true" t="shared" si="12" ref="Q4:Q16">IF($K4&lt;&gt;" ",$K$1*25/$K4,0)</f>
        <v>7.5</v>
      </c>
      <c r="R4">
        <f aca="true" t="shared" si="13" ref="R4:R16">IF($L4&lt;&gt;" ",$L$1*25/$L4,0)</f>
        <v>8.333333333333334</v>
      </c>
      <c r="S4">
        <f t="shared" si="0"/>
        <v>24.166666666666668</v>
      </c>
      <c r="T4">
        <f t="shared" si="4"/>
        <v>0.9666666666666668</v>
      </c>
      <c r="U4">
        <f t="shared" si="5"/>
        <v>1.747215336790446</v>
      </c>
      <c r="V4" s="1">
        <f t="shared" si="6"/>
        <v>17.47215336790446</v>
      </c>
      <c r="W4" s="1">
        <f t="shared" si="7"/>
        <v>23.972153367904458</v>
      </c>
      <c r="X4" s="1">
        <f t="shared" si="8"/>
        <v>20.72215336790446</v>
      </c>
      <c r="Y4" s="3">
        <v>3</v>
      </c>
      <c r="Z4">
        <f aca="true" t="shared" si="14" ref="Z4:Z16">IF($I4&lt;&gt;" ",$Z$2*25/$I4,0)</f>
        <v>33.333333333333336</v>
      </c>
      <c r="AA4">
        <f aca="true" t="shared" si="15" ref="AA4:AA16">IF($J4&lt;&gt;" ",$AA$2*25/$J4,0)</f>
        <v>0</v>
      </c>
      <c r="AB4">
        <f aca="true" t="shared" si="16" ref="AB4:AB16">IF($K4&lt;&gt;" ",$AB$2*25/$K4,0)</f>
        <v>5</v>
      </c>
      <c r="AC4">
        <f aca="true" t="shared" si="17" ref="AC4:AC16">IF($L4&lt;&gt;" ",$AC$2*25/$L4,0)</f>
        <v>2.0833333333333335</v>
      </c>
      <c r="AD4">
        <f t="shared" si="1"/>
        <v>40.41666666666667</v>
      </c>
      <c r="AE4">
        <f t="shared" si="9"/>
        <v>1.616666666666667</v>
      </c>
      <c r="AF4">
        <f aca="true" t="shared" si="18" ref="AF4:AF16">F4+H4+M4+AE4</f>
        <v>2.397215336790446</v>
      </c>
    </row>
    <row r="5" spans="1:32" ht="12.75">
      <c r="A5" t="s">
        <v>2</v>
      </c>
      <c r="B5" t="s">
        <v>21</v>
      </c>
      <c r="C5">
        <v>44.28</v>
      </c>
      <c r="D5">
        <v>36.79</v>
      </c>
      <c r="E5">
        <v>13.43</v>
      </c>
      <c r="F5">
        <f t="shared" si="2"/>
        <v>0.2427876823338736</v>
      </c>
      <c r="G5">
        <v>32</v>
      </c>
      <c r="H5">
        <f t="shared" si="3"/>
        <v>-0.4096916299559472</v>
      </c>
      <c r="I5">
        <v>4</v>
      </c>
      <c r="J5">
        <v>5</v>
      </c>
      <c r="K5">
        <v>7</v>
      </c>
      <c r="L5" t="s">
        <v>14</v>
      </c>
      <c r="M5">
        <v>0</v>
      </c>
      <c r="O5">
        <f t="shared" si="10"/>
        <v>6.25</v>
      </c>
      <c r="P5">
        <f t="shared" si="11"/>
        <v>10</v>
      </c>
      <c r="Q5">
        <f t="shared" si="12"/>
        <v>10.714285714285714</v>
      </c>
      <c r="R5">
        <f t="shared" si="13"/>
        <v>0</v>
      </c>
      <c r="S5">
        <f t="shared" si="0"/>
        <v>26.964285714285715</v>
      </c>
      <c r="T5">
        <f t="shared" si="4"/>
        <v>1.0785714285714287</v>
      </c>
      <c r="U5">
        <f t="shared" si="5"/>
        <v>0.9116674809493551</v>
      </c>
      <c r="V5" s="1">
        <f t="shared" si="6"/>
        <v>9.116674809493551</v>
      </c>
      <c r="W5" s="1">
        <f t="shared" si="7"/>
        <v>17.18810338092212</v>
      </c>
      <c r="X5" s="1">
        <f t="shared" si="8"/>
        <v>13.152389095207834</v>
      </c>
      <c r="Y5" s="3">
        <v>5</v>
      </c>
      <c r="Z5">
        <f t="shared" si="14"/>
        <v>25</v>
      </c>
      <c r="AA5">
        <f t="shared" si="15"/>
        <v>15</v>
      </c>
      <c r="AB5">
        <f t="shared" si="16"/>
        <v>7.142857142857143</v>
      </c>
      <c r="AC5">
        <f t="shared" si="17"/>
        <v>0</v>
      </c>
      <c r="AD5">
        <f t="shared" si="1"/>
        <v>47.142857142857146</v>
      </c>
      <c r="AE5">
        <f t="shared" si="9"/>
        <v>1.8857142857142857</v>
      </c>
      <c r="AF5">
        <f t="shared" si="18"/>
        <v>1.718810338092212</v>
      </c>
    </row>
    <row r="6" spans="1:32" ht="12.75">
      <c r="A6" t="s">
        <v>3</v>
      </c>
      <c r="B6" t="s">
        <v>22</v>
      </c>
      <c r="C6">
        <v>80</v>
      </c>
      <c r="D6">
        <v>55</v>
      </c>
      <c r="E6">
        <v>23</v>
      </c>
      <c r="F6">
        <f t="shared" si="2"/>
        <v>0.4385964912280702</v>
      </c>
      <c r="G6">
        <v>28</v>
      </c>
      <c r="H6">
        <f t="shared" si="3"/>
        <v>-0.23348017621145378</v>
      </c>
      <c r="I6">
        <v>6</v>
      </c>
      <c r="J6">
        <v>24</v>
      </c>
      <c r="K6" t="s">
        <v>14</v>
      </c>
      <c r="L6">
        <v>25</v>
      </c>
      <c r="M6">
        <v>0</v>
      </c>
      <c r="O6">
        <f t="shared" si="10"/>
        <v>4.166666666666667</v>
      </c>
      <c r="P6">
        <f t="shared" si="11"/>
        <v>2.0833333333333335</v>
      </c>
      <c r="Q6">
        <f t="shared" si="12"/>
        <v>0</v>
      </c>
      <c r="R6">
        <f t="shared" si="13"/>
        <v>4</v>
      </c>
      <c r="S6">
        <f t="shared" si="0"/>
        <v>10.25</v>
      </c>
      <c r="T6">
        <f t="shared" si="4"/>
        <v>0.41</v>
      </c>
      <c r="U6">
        <f t="shared" si="5"/>
        <v>0.6151163150166163</v>
      </c>
      <c r="V6" s="1">
        <f t="shared" si="6"/>
        <v>6.151163150166163</v>
      </c>
      <c r="W6" s="1">
        <f t="shared" si="7"/>
        <v>10.367829816832831</v>
      </c>
      <c r="X6" s="1">
        <f t="shared" si="8"/>
        <v>8.259496483499497</v>
      </c>
      <c r="Y6" s="3">
        <v>9</v>
      </c>
      <c r="Z6">
        <f t="shared" si="14"/>
        <v>16.666666666666668</v>
      </c>
      <c r="AA6">
        <f t="shared" si="15"/>
        <v>3.125</v>
      </c>
      <c r="AB6">
        <f t="shared" si="16"/>
        <v>0</v>
      </c>
      <c r="AC6">
        <f t="shared" si="17"/>
        <v>1</v>
      </c>
      <c r="AD6">
        <f t="shared" si="1"/>
        <v>20.791666666666668</v>
      </c>
      <c r="AE6">
        <f t="shared" si="9"/>
        <v>0.8316666666666668</v>
      </c>
      <c r="AF6">
        <f t="shared" si="18"/>
        <v>1.0367829816832832</v>
      </c>
    </row>
    <row r="7" spans="1:32" ht="12.75">
      <c r="A7" t="s">
        <v>4</v>
      </c>
      <c r="B7" t="s">
        <v>23</v>
      </c>
      <c r="C7">
        <v>41</v>
      </c>
      <c r="D7">
        <v>41</v>
      </c>
      <c r="E7">
        <v>16</v>
      </c>
      <c r="F7">
        <f t="shared" si="2"/>
        <v>0</v>
      </c>
      <c r="G7">
        <v>227</v>
      </c>
      <c r="H7">
        <f t="shared" si="3"/>
        <v>-9</v>
      </c>
      <c r="I7">
        <v>7</v>
      </c>
      <c r="J7" t="s">
        <v>14</v>
      </c>
      <c r="K7" t="s">
        <v>14</v>
      </c>
      <c r="L7">
        <v>9</v>
      </c>
      <c r="M7">
        <v>0</v>
      </c>
      <c r="O7">
        <f t="shared" si="10"/>
        <v>3.5714285714285716</v>
      </c>
      <c r="P7">
        <f t="shared" si="11"/>
        <v>0</v>
      </c>
      <c r="Q7">
        <f t="shared" si="12"/>
        <v>0</v>
      </c>
      <c r="R7">
        <f t="shared" si="13"/>
        <v>11.11111111111111</v>
      </c>
      <c r="S7">
        <f t="shared" si="0"/>
        <v>14.682539682539682</v>
      </c>
      <c r="T7">
        <f t="shared" si="4"/>
        <v>0.5873015873015872</v>
      </c>
      <c r="U7">
        <f t="shared" si="5"/>
        <v>-8.412698412698413</v>
      </c>
      <c r="V7" s="1">
        <f t="shared" si="6"/>
        <v>-84.12698412698413</v>
      </c>
      <c r="W7" s="1">
        <f t="shared" si="7"/>
        <v>-83.17460317460318</v>
      </c>
      <c r="X7" s="1">
        <f t="shared" si="8"/>
        <v>-83.65079365079364</v>
      </c>
      <c r="Y7" s="3" t="s">
        <v>43</v>
      </c>
      <c r="Z7">
        <f t="shared" si="14"/>
        <v>14.285714285714286</v>
      </c>
      <c r="AA7">
        <f t="shared" si="15"/>
        <v>0</v>
      </c>
      <c r="AB7">
        <f t="shared" si="16"/>
        <v>0</v>
      </c>
      <c r="AC7">
        <f t="shared" si="17"/>
        <v>2.7777777777777777</v>
      </c>
      <c r="AD7">
        <f t="shared" si="1"/>
        <v>17.063492063492063</v>
      </c>
      <c r="AE7">
        <f t="shared" si="9"/>
        <v>0.6825396825396826</v>
      </c>
      <c r="AF7">
        <f t="shared" si="18"/>
        <v>-8.317460317460318</v>
      </c>
    </row>
    <row r="8" spans="1:32" ht="12.75">
      <c r="A8" t="s">
        <v>5</v>
      </c>
      <c r="B8" t="s">
        <v>24</v>
      </c>
      <c r="C8">
        <v>54</v>
      </c>
      <c r="D8">
        <v>51</v>
      </c>
      <c r="E8">
        <v>17</v>
      </c>
      <c r="F8">
        <f t="shared" si="2"/>
        <v>0.08108108108108103</v>
      </c>
      <c r="G8">
        <v>18</v>
      </c>
      <c r="H8">
        <f t="shared" si="3"/>
        <v>0.2070484581497798</v>
      </c>
      <c r="I8">
        <v>8</v>
      </c>
      <c r="J8">
        <v>8</v>
      </c>
      <c r="K8" t="s">
        <v>14</v>
      </c>
      <c r="L8" t="s">
        <v>14</v>
      </c>
      <c r="M8">
        <v>0</v>
      </c>
      <c r="O8">
        <f t="shared" si="10"/>
        <v>3.125</v>
      </c>
      <c r="P8">
        <f t="shared" si="11"/>
        <v>6.25</v>
      </c>
      <c r="Q8">
        <f t="shared" si="12"/>
        <v>0</v>
      </c>
      <c r="R8">
        <f t="shared" si="13"/>
        <v>0</v>
      </c>
      <c r="S8">
        <f t="shared" si="0"/>
        <v>9.375</v>
      </c>
      <c r="T8">
        <f t="shared" si="4"/>
        <v>0.375</v>
      </c>
      <c r="U8">
        <f t="shared" si="5"/>
        <v>0.6631295392308608</v>
      </c>
      <c r="V8" s="1">
        <f t="shared" si="6"/>
        <v>6.631295392308608</v>
      </c>
      <c r="W8" s="1">
        <f t="shared" si="7"/>
        <v>11.631295392308608</v>
      </c>
      <c r="X8" s="1">
        <f t="shared" si="8"/>
        <v>9.131295392308608</v>
      </c>
      <c r="Y8" s="3">
        <v>8</v>
      </c>
      <c r="Z8">
        <f t="shared" si="14"/>
        <v>12.5</v>
      </c>
      <c r="AA8">
        <f t="shared" si="15"/>
        <v>9.375</v>
      </c>
      <c r="AB8">
        <f t="shared" si="16"/>
        <v>0</v>
      </c>
      <c r="AC8">
        <f t="shared" si="17"/>
        <v>0</v>
      </c>
      <c r="AD8">
        <f t="shared" si="1"/>
        <v>21.875</v>
      </c>
      <c r="AE8">
        <f t="shared" si="9"/>
        <v>0.875</v>
      </c>
      <c r="AF8">
        <f t="shared" si="18"/>
        <v>1.163129539230861</v>
      </c>
    </row>
    <row r="9" spans="1:32" ht="12.75">
      <c r="A9" t="s">
        <v>6</v>
      </c>
      <c r="B9" t="s">
        <v>25</v>
      </c>
      <c r="C9">
        <v>62</v>
      </c>
      <c r="D9">
        <v>60</v>
      </c>
      <c r="E9">
        <v>19</v>
      </c>
      <c r="F9">
        <f t="shared" si="2"/>
        <v>0.046511627906976716</v>
      </c>
      <c r="G9">
        <v>26</v>
      </c>
      <c r="H9">
        <f t="shared" si="3"/>
        <v>-0.14537444933920707</v>
      </c>
      <c r="I9">
        <v>10</v>
      </c>
      <c r="J9">
        <v>25</v>
      </c>
      <c r="K9" t="s">
        <v>14</v>
      </c>
      <c r="L9" t="s">
        <v>14</v>
      </c>
      <c r="M9">
        <v>0.02</v>
      </c>
      <c r="O9">
        <f t="shared" si="10"/>
        <v>2.5</v>
      </c>
      <c r="P9">
        <f t="shared" si="11"/>
        <v>2</v>
      </c>
      <c r="Q9">
        <f t="shared" si="12"/>
        <v>0</v>
      </c>
      <c r="R9">
        <f t="shared" si="13"/>
        <v>0</v>
      </c>
      <c r="S9">
        <f t="shared" si="0"/>
        <v>4.5</v>
      </c>
      <c r="T9">
        <f t="shared" si="4"/>
        <v>0.18</v>
      </c>
      <c r="U9">
        <f t="shared" si="5"/>
        <v>0.10113717856776964</v>
      </c>
      <c r="V9" s="1">
        <f t="shared" si="6"/>
        <v>1.0113717856776965</v>
      </c>
      <c r="W9" s="1">
        <f t="shared" si="7"/>
        <v>4.411371785677697</v>
      </c>
      <c r="X9" s="1">
        <f t="shared" si="8"/>
        <v>2.711371785677697</v>
      </c>
      <c r="Y9" s="3">
        <v>11</v>
      </c>
      <c r="Z9">
        <f t="shared" si="14"/>
        <v>10</v>
      </c>
      <c r="AA9">
        <f t="shared" si="15"/>
        <v>3</v>
      </c>
      <c r="AB9">
        <f t="shared" si="16"/>
        <v>0</v>
      </c>
      <c r="AC9">
        <f t="shared" si="17"/>
        <v>0</v>
      </c>
      <c r="AD9">
        <f t="shared" si="1"/>
        <v>13</v>
      </c>
      <c r="AE9">
        <f t="shared" si="9"/>
        <v>0.52</v>
      </c>
      <c r="AF9">
        <f t="shared" si="18"/>
        <v>0.4411371785677697</v>
      </c>
    </row>
    <row r="10" spans="1:32" ht="12.75">
      <c r="A10" t="s">
        <v>7</v>
      </c>
      <c r="B10" t="s">
        <v>26</v>
      </c>
      <c r="C10">
        <v>86</v>
      </c>
      <c r="D10">
        <v>61</v>
      </c>
      <c r="E10">
        <v>33</v>
      </c>
      <c r="F10">
        <f t="shared" si="2"/>
        <v>0.4716981132075472</v>
      </c>
      <c r="G10">
        <v>35</v>
      </c>
      <c r="H10">
        <f t="shared" si="3"/>
        <v>-0.5418502202643172</v>
      </c>
      <c r="I10">
        <v>14</v>
      </c>
      <c r="J10">
        <v>10</v>
      </c>
      <c r="K10">
        <v>13</v>
      </c>
      <c r="L10" t="s">
        <v>14</v>
      </c>
      <c r="M10">
        <v>0</v>
      </c>
      <c r="O10">
        <f t="shared" si="10"/>
        <v>1.7857142857142858</v>
      </c>
      <c r="P10">
        <f t="shared" si="11"/>
        <v>5</v>
      </c>
      <c r="Q10">
        <f t="shared" si="12"/>
        <v>5.769230769230769</v>
      </c>
      <c r="R10">
        <f t="shared" si="13"/>
        <v>0</v>
      </c>
      <c r="S10">
        <f t="shared" si="0"/>
        <v>12.554945054945055</v>
      </c>
      <c r="T10">
        <f t="shared" si="4"/>
        <v>0.5021978021978022</v>
      </c>
      <c r="U10">
        <f t="shared" si="5"/>
        <v>0.4320456951410322</v>
      </c>
      <c r="V10" s="1">
        <f t="shared" si="6"/>
        <v>4.320456951410322</v>
      </c>
      <c r="W10" s="1">
        <f t="shared" si="7"/>
        <v>6.694083325036696</v>
      </c>
      <c r="X10" s="1">
        <f t="shared" si="8"/>
        <v>5.507270138223509</v>
      </c>
      <c r="Y10" s="3">
        <v>10</v>
      </c>
      <c r="Z10">
        <f t="shared" si="14"/>
        <v>7.142857142857143</v>
      </c>
      <c r="AA10">
        <f t="shared" si="15"/>
        <v>7.5</v>
      </c>
      <c r="AB10">
        <f t="shared" si="16"/>
        <v>3.8461538461538463</v>
      </c>
      <c r="AC10">
        <f t="shared" si="17"/>
        <v>0</v>
      </c>
      <c r="AD10">
        <f t="shared" si="1"/>
        <v>18.48901098901099</v>
      </c>
      <c r="AE10">
        <f t="shared" si="9"/>
        <v>0.7395604395604396</v>
      </c>
      <c r="AF10">
        <f t="shared" si="18"/>
        <v>0.6694083325036696</v>
      </c>
    </row>
    <row r="11" spans="1:32" ht="12.75">
      <c r="A11" t="s">
        <v>8</v>
      </c>
      <c r="B11" t="s">
        <v>27</v>
      </c>
      <c r="C11">
        <v>59</v>
      </c>
      <c r="D11">
        <v>58</v>
      </c>
      <c r="E11">
        <v>19</v>
      </c>
      <c r="F11">
        <f t="shared" si="2"/>
        <v>0.025000000000000022</v>
      </c>
      <c r="G11">
        <v>36</v>
      </c>
      <c r="H11">
        <f t="shared" si="3"/>
        <v>-0.5859030837004404</v>
      </c>
      <c r="I11">
        <v>19</v>
      </c>
      <c r="J11">
        <v>16</v>
      </c>
      <c r="K11" t="s">
        <v>14</v>
      </c>
      <c r="L11" t="s">
        <v>14</v>
      </c>
      <c r="M11">
        <v>0.45</v>
      </c>
      <c r="O11">
        <f t="shared" si="10"/>
        <v>1.3157894736842106</v>
      </c>
      <c r="P11">
        <f t="shared" si="11"/>
        <v>3.125</v>
      </c>
      <c r="Q11">
        <f t="shared" si="12"/>
        <v>0</v>
      </c>
      <c r="R11">
        <f t="shared" si="13"/>
        <v>0</v>
      </c>
      <c r="S11">
        <f t="shared" si="0"/>
        <v>4.440789473684211</v>
      </c>
      <c r="T11">
        <f t="shared" si="4"/>
        <v>0.17763157894736845</v>
      </c>
      <c r="U11">
        <f t="shared" si="5"/>
        <v>0.06672849524692806</v>
      </c>
      <c r="V11" s="1">
        <f t="shared" si="6"/>
        <v>0.6672849524692805</v>
      </c>
      <c r="W11" s="1">
        <f t="shared" si="7"/>
        <v>2.871232320890333</v>
      </c>
      <c r="X11" s="1">
        <f t="shared" si="8"/>
        <v>1.7692586366798069</v>
      </c>
      <c r="Y11" s="3">
        <v>12</v>
      </c>
      <c r="Z11">
        <f t="shared" si="14"/>
        <v>5.2631578947368425</v>
      </c>
      <c r="AA11">
        <f t="shared" si="15"/>
        <v>4.6875</v>
      </c>
      <c r="AB11">
        <f t="shared" si="16"/>
        <v>0</v>
      </c>
      <c r="AC11">
        <f t="shared" si="17"/>
        <v>0</v>
      </c>
      <c r="AD11">
        <f t="shared" si="1"/>
        <v>9.950657894736842</v>
      </c>
      <c r="AE11">
        <f t="shared" si="9"/>
        <v>0.3980263157894737</v>
      </c>
      <c r="AF11">
        <f t="shared" si="18"/>
        <v>0.2871232320890333</v>
      </c>
    </row>
    <row r="12" spans="1:32" ht="12.75">
      <c r="A12" t="s">
        <v>9</v>
      </c>
      <c r="B12" t="s">
        <v>28</v>
      </c>
      <c r="C12">
        <v>43</v>
      </c>
      <c r="D12">
        <v>38</v>
      </c>
      <c r="E12">
        <v>24</v>
      </c>
      <c r="F12">
        <f t="shared" si="2"/>
        <v>0.26315789473684215</v>
      </c>
      <c r="G12">
        <f>G17*2</f>
        <v>454</v>
      </c>
      <c r="H12">
        <f t="shared" si="3"/>
        <v>-19</v>
      </c>
      <c r="I12" t="s">
        <v>14</v>
      </c>
      <c r="J12">
        <v>1</v>
      </c>
      <c r="K12">
        <v>1</v>
      </c>
      <c r="L12" t="s">
        <v>14</v>
      </c>
      <c r="M12">
        <v>0</v>
      </c>
      <c r="O12">
        <f t="shared" si="10"/>
        <v>0</v>
      </c>
      <c r="P12">
        <f t="shared" si="11"/>
        <v>50</v>
      </c>
      <c r="Q12">
        <f t="shared" si="12"/>
        <v>75</v>
      </c>
      <c r="R12">
        <f t="shared" si="13"/>
        <v>0</v>
      </c>
      <c r="S12">
        <f t="shared" si="0"/>
        <v>125</v>
      </c>
      <c r="T12">
        <f t="shared" si="4"/>
        <v>5</v>
      </c>
      <c r="U12">
        <f t="shared" si="5"/>
        <v>-13.736842105263158</v>
      </c>
      <c r="V12" s="1">
        <f t="shared" si="6"/>
        <v>-137.36842105263156</v>
      </c>
      <c r="W12" s="1">
        <f t="shared" si="7"/>
        <v>-137.36842105263156</v>
      </c>
      <c r="X12" s="1">
        <f t="shared" si="8"/>
        <v>-137.36842105263156</v>
      </c>
      <c r="Y12" s="3" t="s">
        <v>43</v>
      </c>
      <c r="Z12">
        <f t="shared" si="14"/>
        <v>0</v>
      </c>
      <c r="AA12">
        <f t="shared" si="15"/>
        <v>75</v>
      </c>
      <c r="AB12">
        <f t="shared" si="16"/>
        <v>50</v>
      </c>
      <c r="AC12">
        <f t="shared" si="17"/>
        <v>0</v>
      </c>
      <c r="AD12">
        <f t="shared" si="1"/>
        <v>125</v>
      </c>
      <c r="AE12">
        <f t="shared" si="9"/>
        <v>5</v>
      </c>
      <c r="AF12">
        <f t="shared" si="18"/>
        <v>-13.736842105263158</v>
      </c>
    </row>
    <row r="13" spans="1:32" ht="12.75">
      <c r="A13" t="s">
        <v>10</v>
      </c>
      <c r="B13" t="s">
        <v>29</v>
      </c>
      <c r="C13">
        <v>110.36</v>
      </c>
      <c r="D13">
        <v>89.1</v>
      </c>
      <c r="E13">
        <v>51.14</v>
      </c>
      <c r="F13">
        <f t="shared" si="2"/>
        <v>0.35900033772374207</v>
      </c>
      <c r="G13">
        <v>8</v>
      </c>
      <c r="H13">
        <f t="shared" si="3"/>
        <v>0.6475770925110131</v>
      </c>
      <c r="I13" t="s">
        <v>14</v>
      </c>
      <c r="J13">
        <v>12</v>
      </c>
      <c r="K13">
        <v>19</v>
      </c>
      <c r="L13" t="s">
        <v>14</v>
      </c>
      <c r="M13">
        <v>0.8</v>
      </c>
      <c r="O13">
        <f t="shared" si="10"/>
        <v>0</v>
      </c>
      <c r="P13">
        <f t="shared" si="11"/>
        <v>4.166666666666667</v>
      </c>
      <c r="Q13">
        <f t="shared" si="12"/>
        <v>3.9473684210526314</v>
      </c>
      <c r="R13">
        <f t="shared" si="13"/>
        <v>0</v>
      </c>
      <c r="S13">
        <f t="shared" si="0"/>
        <v>8.114035087719298</v>
      </c>
      <c r="T13">
        <f t="shared" si="4"/>
        <v>0.32456140350877194</v>
      </c>
      <c r="U13">
        <f t="shared" si="5"/>
        <v>2.131138833743527</v>
      </c>
      <c r="V13" s="1">
        <f t="shared" si="6"/>
        <v>21.31138833743527</v>
      </c>
      <c r="W13" s="1">
        <f t="shared" si="7"/>
        <v>21.61840588129492</v>
      </c>
      <c r="X13" s="1">
        <f t="shared" si="8"/>
        <v>21.464897109365097</v>
      </c>
      <c r="Y13" s="3">
        <v>2</v>
      </c>
      <c r="Z13">
        <f t="shared" si="14"/>
        <v>0</v>
      </c>
      <c r="AA13">
        <f t="shared" si="15"/>
        <v>6.25</v>
      </c>
      <c r="AB13">
        <f t="shared" si="16"/>
        <v>2.6315789473684212</v>
      </c>
      <c r="AC13">
        <f t="shared" si="17"/>
        <v>0</v>
      </c>
      <c r="AD13">
        <f t="shared" si="1"/>
        <v>8.881578947368421</v>
      </c>
      <c r="AE13">
        <f t="shared" si="9"/>
        <v>0.3552631578947369</v>
      </c>
      <c r="AF13">
        <f t="shared" si="18"/>
        <v>2.161840588129492</v>
      </c>
    </row>
    <row r="14" spans="1:32" ht="12.75">
      <c r="A14" t="s">
        <v>11</v>
      </c>
      <c r="B14" t="s">
        <v>30</v>
      </c>
      <c r="C14">
        <v>33.77</v>
      </c>
      <c r="D14">
        <v>23.04</v>
      </c>
      <c r="E14">
        <v>21.32</v>
      </c>
      <c r="F14">
        <f t="shared" si="2"/>
        <v>0.861847389558233</v>
      </c>
      <c r="G14">
        <v>43</v>
      </c>
      <c r="H14">
        <f t="shared" si="3"/>
        <v>-0.894273127753304</v>
      </c>
      <c r="I14" t="s">
        <v>14</v>
      </c>
      <c r="J14">
        <v>15</v>
      </c>
      <c r="K14">
        <v>2</v>
      </c>
      <c r="L14">
        <v>24</v>
      </c>
      <c r="M14">
        <v>0</v>
      </c>
      <c r="O14">
        <f t="shared" si="10"/>
        <v>0</v>
      </c>
      <c r="P14">
        <f t="shared" si="11"/>
        <v>3.3333333333333335</v>
      </c>
      <c r="Q14">
        <f t="shared" si="12"/>
        <v>37.5</v>
      </c>
      <c r="R14">
        <f t="shared" si="13"/>
        <v>4.166666666666667</v>
      </c>
      <c r="S14">
        <f t="shared" si="0"/>
        <v>45</v>
      </c>
      <c r="T14">
        <f t="shared" si="4"/>
        <v>1.8</v>
      </c>
      <c r="U14">
        <f t="shared" si="5"/>
        <v>1.767574261804929</v>
      </c>
      <c r="V14" s="1">
        <f t="shared" si="6"/>
        <v>17.67574261804929</v>
      </c>
      <c r="W14" s="1">
        <f t="shared" si="7"/>
        <v>12.092409284715957</v>
      </c>
      <c r="X14" s="1">
        <f t="shared" si="8"/>
        <v>14.884075951382624</v>
      </c>
      <c r="Y14" s="3">
        <v>4</v>
      </c>
      <c r="Z14">
        <f t="shared" si="14"/>
        <v>0</v>
      </c>
      <c r="AA14">
        <f t="shared" si="15"/>
        <v>5</v>
      </c>
      <c r="AB14">
        <f t="shared" si="16"/>
        <v>25</v>
      </c>
      <c r="AC14">
        <f t="shared" si="17"/>
        <v>1.0416666666666667</v>
      </c>
      <c r="AD14">
        <f t="shared" si="1"/>
        <v>31.041666666666668</v>
      </c>
      <c r="AE14">
        <f t="shared" si="9"/>
        <v>1.2416666666666667</v>
      </c>
      <c r="AF14">
        <f t="shared" si="18"/>
        <v>1.2092409284715957</v>
      </c>
    </row>
    <row r="15" spans="1:32" ht="12.75">
      <c r="A15" t="s">
        <v>12</v>
      </c>
      <c r="B15" t="s">
        <v>31</v>
      </c>
      <c r="C15">
        <v>43</v>
      </c>
      <c r="D15">
        <v>41</v>
      </c>
      <c r="E15">
        <v>28</v>
      </c>
      <c r="F15">
        <f t="shared" si="2"/>
        <v>0.1333333333333333</v>
      </c>
      <c r="G15">
        <v>22</v>
      </c>
      <c r="H15">
        <f t="shared" si="3"/>
        <v>0.03083700440528636</v>
      </c>
      <c r="I15" t="s">
        <v>14</v>
      </c>
      <c r="J15">
        <v>21</v>
      </c>
      <c r="K15">
        <v>4</v>
      </c>
      <c r="L15" t="s">
        <v>14</v>
      </c>
      <c r="M15">
        <v>0</v>
      </c>
      <c r="O15">
        <f t="shared" si="10"/>
        <v>0</v>
      </c>
      <c r="P15">
        <f t="shared" si="11"/>
        <v>2.380952380952381</v>
      </c>
      <c r="Q15">
        <f t="shared" si="12"/>
        <v>18.75</v>
      </c>
      <c r="R15">
        <f t="shared" si="13"/>
        <v>0</v>
      </c>
      <c r="S15">
        <f t="shared" si="0"/>
        <v>21.13095238095238</v>
      </c>
      <c r="T15">
        <f t="shared" si="4"/>
        <v>0.8452380952380952</v>
      </c>
      <c r="U15">
        <f t="shared" si="5"/>
        <v>1.009408432976715</v>
      </c>
      <c r="V15" s="1">
        <f t="shared" si="6"/>
        <v>10.09408432976715</v>
      </c>
      <c r="W15" s="1">
        <f t="shared" si="7"/>
        <v>8.070274805957625</v>
      </c>
      <c r="X15" s="1">
        <f t="shared" si="8"/>
        <v>9.082179567862386</v>
      </c>
      <c r="Y15" s="3">
        <v>7</v>
      </c>
      <c r="Z15">
        <f t="shared" si="14"/>
        <v>0</v>
      </c>
      <c r="AA15">
        <f t="shared" si="15"/>
        <v>3.5714285714285716</v>
      </c>
      <c r="AB15">
        <f t="shared" si="16"/>
        <v>12.5</v>
      </c>
      <c r="AC15">
        <f t="shared" si="17"/>
        <v>0</v>
      </c>
      <c r="AD15">
        <f t="shared" si="1"/>
        <v>16.071428571428573</v>
      </c>
      <c r="AE15">
        <f t="shared" si="9"/>
        <v>0.6428571428571429</v>
      </c>
      <c r="AF15">
        <f t="shared" si="18"/>
        <v>0.8070274805957626</v>
      </c>
    </row>
    <row r="16" spans="1:32" ht="12.75">
      <c r="A16" t="s">
        <v>13</v>
      </c>
      <c r="B16" t="s">
        <v>32</v>
      </c>
      <c r="C16">
        <v>49.4</v>
      </c>
      <c r="D16">
        <v>35.69</v>
      </c>
      <c r="E16">
        <v>25.03</v>
      </c>
      <c r="F16">
        <f t="shared" si="2"/>
        <v>0.5625769388592532</v>
      </c>
      <c r="G16">
        <v>37</v>
      </c>
      <c r="H16">
        <f t="shared" si="3"/>
        <v>-0.6299559471365639</v>
      </c>
      <c r="I16" t="s">
        <v>14</v>
      </c>
      <c r="J16" t="s">
        <v>14</v>
      </c>
      <c r="K16">
        <v>5</v>
      </c>
      <c r="L16">
        <v>1</v>
      </c>
      <c r="M16">
        <v>0</v>
      </c>
      <c r="O16">
        <f t="shared" si="10"/>
        <v>0</v>
      </c>
      <c r="P16">
        <f t="shared" si="11"/>
        <v>0</v>
      </c>
      <c r="Q16">
        <f t="shared" si="12"/>
        <v>15</v>
      </c>
      <c r="R16">
        <f t="shared" si="13"/>
        <v>100</v>
      </c>
      <c r="S16">
        <f t="shared" si="0"/>
        <v>115</v>
      </c>
      <c r="T16">
        <f t="shared" si="4"/>
        <v>4.6</v>
      </c>
      <c r="U16">
        <f t="shared" si="5"/>
        <v>4.532620991722689</v>
      </c>
      <c r="V16" s="1">
        <f t="shared" si="6"/>
        <v>45.32620991722689</v>
      </c>
      <c r="W16" s="1">
        <f t="shared" si="7"/>
        <v>13.326209917226892</v>
      </c>
      <c r="X16" s="1">
        <f t="shared" si="8"/>
        <v>29.32620991722689</v>
      </c>
      <c r="Y16" s="3">
        <v>1</v>
      </c>
      <c r="Z16">
        <f t="shared" si="14"/>
        <v>0</v>
      </c>
      <c r="AA16">
        <f t="shared" si="15"/>
        <v>0</v>
      </c>
      <c r="AB16">
        <f t="shared" si="16"/>
        <v>10</v>
      </c>
      <c r="AC16">
        <f t="shared" si="17"/>
        <v>25</v>
      </c>
      <c r="AD16">
        <f t="shared" si="1"/>
        <v>35</v>
      </c>
      <c r="AE16">
        <f t="shared" si="9"/>
        <v>1.4</v>
      </c>
      <c r="AF16">
        <f t="shared" si="18"/>
        <v>1.3326209917226892</v>
      </c>
    </row>
    <row r="17" ht="12.75">
      <c r="G17">
        <v>227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D. Alford, Jr.</dc:creator>
  <cp:keywords/>
  <dc:description/>
  <cp:lastModifiedBy>Lionel Alford</cp:lastModifiedBy>
  <dcterms:created xsi:type="dcterms:W3CDTF">2006-03-21T20:50:19Z</dcterms:created>
  <dcterms:modified xsi:type="dcterms:W3CDTF">2006-04-18T15:45:44Z</dcterms:modified>
  <cp:category/>
  <cp:version/>
  <cp:contentType/>
  <cp:contentStatus/>
</cp:coreProperties>
</file>